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Group_Register\Vergleichsrechnungen VK &amp; FAK\"/>
    </mc:Choice>
  </mc:AlternateContent>
  <bookViews>
    <workbookView xWindow="0" yWindow="195" windowWidth="15255" windowHeight="8370"/>
  </bookViews>
  <sheets>
    <sheet name="Vergleich FAK-Beiträge" sheetId="1" r:id="rId1"/>
    <sheet name="Vergleich Beiträge - KIZU" sheetId="4" r:id="rId2"/>
  </sheets>
  <calcPr calcId="162913"/>
</workbook>
</file>

<file path=xl/calcChain.xml><?xml version="1.0" encoding="utf-8"?>
<calcChain xmlns="http://schemas.openxmlformats.org/spreadsheetml/2006/main">
  <c r="J26" i="1" l="1"/>
  <c r="J23" i="1"/>
  <c r="J20" i="1"/>
  <c r="J17" i="1"/>
  <c r="J14" i="1"/>
  <c r="J29" i="1"/>
  <c r="H11" i="1" l="1"/>
  <c r="I11" i="1" s="1"/>
  <c r="G11" i="1"/>
  <c r="H10" i="1"/>
  <c r="I10" i="1" s="1"/>
  <c r="G10" i="1"/>
  <c r="H9" i="1"/>
  <c r="G9" i="1"/>
  <c r="D13" i="1"/>
  <c r="G13" i="1"/>
  <c r="I13" i="1"/>
  <c r="D16" i="1"/>
  <c r="G16" i="1"/>
  <c r="I16" i="1"/>
  <c r="D19" i="1"/>
  <c r="G19" i="1"/>
  <c r="I19" i="1"/>
  <c r="J19" i="1" l="1"/>
  <c r="I9" i="1"/>
  <c r="J13" i="1"/>
  <c r="J16" i="1"/>
  <c r="G36" i="4" l="1"/>
  <c r="G32" i="4"/>
  <c r="F31" i="4"/>
  <c r="H31" i="4"/>
  <c r="C31" i="4"/>
  <c r="F30" i="4"/>
  <c r="H30" i="4"/>
  <c r="C30" i="4"/>
  <c r="F29" i="4"/>
  <c r="H29" i="4"/>
  <c r="C29" i="4"/>
  <c r="F28" i="4"/>
  <c r="H28" i="4"/>
  <c r="C28" i="4"/>
  <c r="F27" i="4"/>
  <c r="H27" i="4"/>
  <c r="C27" i="4"/>
  <c r="F26" i="4"/>
  <c r="H26" i="4"/>
  <c r="C26" i="4"/>
  <c r="F25" i="4"/>
  <c r="H25" i="4"/>
  <c r="C25" i="4"/>
  <c r="F24" i="4"/>
  <c r="H24" i="4"/>
  <c r="C24" i="4"/>
  <c r="F23" i="4"/>
  <c r="H23" i="4"/>
  <c r="C23" i="4"/>
  <c r="F22" i="4"/>
  <c r="H22" i="4"/>
  <c r="C22" i="4"/>
  <c r="F21" i="4"/>
  <c r="H21" i="4"/>
  <c r="C21" i="4"/>
  <c r="F20" i="4"/>
  <c r="H20" i="4"/>
  <c r="C20" i="4"/>
  <c r="F19" i="4"/>
  <c r="H19" i="4"/>
  <c r="C19" i="4"/>
  <c r="F18" i="4"/>
  <c r="H18" i="4"/>
  <c r="C18" i="4"/>
  <c r="F17" i="4"/>
  <c r="H17" i="4"/>
  <c r="C17" i="4"/>
  <c r="F16" i="4"/>
  <c r="H16" i="4"/>
  <c r="C16" i="4"/>
  <c r="F15" i="4"/>
  <c r="H15" i="4"/>
  <c r="C15" i="4"/>
  <c r="F14" i="4"/>
  <c r="H14" i="4"/>
  <c r="C14" i="4"/>
  <c r="F13" i="4"/>
  <c r="H13" i="4"/>
  <c r="C13" i="4"/>
  <c r="F12" i="4"/>
  <c r="H12" i="4"/>
  <c r="C12" i="4"/>
  <c r="F11" i="4"/>
  <c r="H11" i="4"/>
  <c r="C11" i="4"/>
  <c r="F10" i="4"/>
  <c r="C10" i="4"/>
  <c r="F9" i="4"/>
  <c r="H9" i="4"/>
  <c r="C9" i="4"/>
  <c r="F8" i="4"/>
  <c r="H8" i="4"/>
  <c r="C8" i="4"/>
  <c r="F7" i="4"/>
  <c r="F6" i="4"/>
  <c r="H6" i="4"/>
  <c r="C6" i="4"/>
  <c r="G22" i="1"/>
  <c r="I22" i="1"/>
  <c r="G25" i="1"/>
  <c r="I25" i="1"/>
  <c r="G28" i="1"/>
  <c r="I28" i="1"/>
  <c r="D22" i="1"/>
  <c r="D25" i="1"/>
  <c r="D28" i="1"/>
  <c r="H7" i="4"/>
  <c r="H32" i="4"/>
  <c r="D32" i="4"/>
  <c r="F36" i="4"/>
  <c r="H10" i="4"/>
  <c r="H36" i="4"/>
  <c r="F32" i="4"/>
  <c r="J28" i="1" l="1"/>
  <c r="J25" i="1"/>
  <c r="J22" i="1"/>
</calcChain>
</file>

<file path=xl/sharedStrings.xml><?xml version="1.0" encoding="utf-8"?>
<sst xmlns="http://schemas.openxmlformats.org/spreadsheetml/2006/main" count="93" uniqueCount="62">
  <si>
    <t>Ausgleichskasse Grosshandel + Transithandel</t>
  </si>
  <si>
    <t>Familienausgleichskasse</t>
  </si>
  <si>
    <t>AG</t>
  </si>
  <si>
    <t>AR</t>
  </si>
  <si>
    <t>BL</t>
  </si>
  <si>
    <t>BS</t>
  </si>
  <si>
    <t>BE</t>
  </si>
  <si>
    <t>GL</t>
  </si>
  <si>
    <t>GR</t>
  </si>
  <si>
    <t>LU</t>
  </si>
  <si>
    <t>OW</t>
  </si>
  <si>
    <t>SG</t>
  </si>
  <si>
    <t>SH</t>
  </si>
  <si>
    <t>SZ</t>
  </si>
  <si>
    <t>SO</t>
  </si>
  <si>
    <t>TI</t>
  </si>
  <si>
    <t>TG</t>
  </si>
  <si>
    <t>VD</t>
  </si>
  <si>
    <t>ZG</t>
  </si>
  <si>
    <t>ZH</t>
  </si>
  <si>
    <t xml:space="preserve"> </t>
  </si>
  <si>
    <t>Basis Lohnsumme</t>
  </si>
  <si>
    <t>JU</t>
  </si>
  <si>
    <t>NW</t>
  </si>
  <si>
    <t>AI</t>
  </si>
  <si>
    <t>FR</t>
  </si>
  <si>
    <t>GE</t>
  </si>
  <si>
    <t>NE</t>
  </si>
  <si>
    <t>UR</t>
  </si>
  <si>
    <t>VS</t>
  </si>
  <si>
    <r>
      <t>Berechnung der Beiträge für AHV/IV/EO, ALV, FAK und Verwaltungskosten</t>
    </r>
    <r>
      <rPr>
        <sz val="8"/>
        <rFont val="Arial"/>
        <family val="2"/>
      </rPr>
      <t xml:space="preserve"> (Jahr 2013)</t>
    </r>
  </si>
  <si>
    <t>Ansätze FAK 71</t>
  </si>
  <si>
    <t>Beiträge FAK 71</t>
  </si>
  <si>
    <t>Familienausgleichskasse des Schweizerischen Grosshandels</t>
  </si>
  <si>
    <t>Differenz**</t>
  </si>
  <si>
    <t>(Abr.-.Stelle)</t>
  </si>
  <si>
    <t>Total</t>
  </si>
  <si>
    <t>Total Mehraufwand Beiträge/KIZU für FAK 71</t>
  </si>
  <si>
    <t>Total Diff. ohne Abr.-Stellen</t>
  </si>
  <si>
    <t>Jahreslohnsumme
2013</t>
  </si>
  <si>
    <t>KIZU, inkl. Geb.-Zulagen
(1. - 12.2013)</t>
  </si>
  <si>
    <t xml:space="preserve">** Differenz = Vergleich FAK-Beiträge zu KIZU (Einsparung KIZU [+] / Mehraufwand KIZU [-]) </t>
  </si>
  <si>
    <r>
      <t>Berechnung der Beiträge für FAK und Verwaltungskosten</t>
    </r>
    <r>
      <rPr>
        <sz val="8"/>
        <rFont val="Arial"/>
        <family val="2"/>
      </rPr>
      <t xml:space="preserve"> (Jahr 2020)</t>
    </r>
  </si>
  <si>
    <t xml:space="preserve">Die Verwaltungskosten der AK71 werden wie folgt gerechnet: </t>
  </si>
  <si>
    <t>bis 1-Million Franken</t>
  </si>
  <si>
    <t>der Lohnsumme</t>
  </si>
  <si>
    <t>bis 2-Million Franken</t>
  </si>
  <si>
    <t>bis 5-Million Franken</t>
  </si>
  <si>
    <t>bis 10-Million Franken</t>
  </si>
  <si>
    <t>bis 20-Million Franken</t>
  </si>
  <si>
    <t>über 20-Million Franken</t>
  </si>
  <si>
    <t>Sozialwerk</t>
  </si>
  <si>
    <t>Jahreslohnsumme</t>
  </si>
  <si>
    <t>Ansätze Kanton
bzw. aktuelle Kasse</t>
  </si>
  <si>
    <t>Beiträge Kanton
bzw. aktuelle Kasse</t>
  </si>
  <si>
    <t>AHV/IV/EO</t>
  </si>
  <si>
    <r>
      <t>ALV-1</t>
    </r>
    <r>
      <rPr>
        <b/>
        <sz val="8"/>
        <rFont val="Arial"/>
        <family val="2"/>
      </rPr>
      <t xml:space="preserve"> (bis CHF 148'200.00)</t>
    </r>
  </si>
  <si>
    <t>Mehrkosten / Ersparnis</t>
  </si>
  <si>
    <r>
      <t>ALV-2</t>
    </r>
    <r>
      <rPr>
        <b/>
        <sz val="8"/>
        <rFont val="Arial"/>
        <family val="2"/>
      </rPr>
      <t xml:space="preserve"> (ab CHF 148'201.00)</t>
    </r>
  </si>
  <si>
    <t>Verwaltungskosten</t>
  </si>
  <si>
    <t>Bei den kantonalen Ausgleichskassen werden die Verwaltungskosten von den AHV-Beiträgen gerechnet.</t>
  </si>
  <si>
    <t>Beispiele von Firmen mit Sitz im Kanton…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</si>
</sst>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%"/>
  </numFmts>
  <fonts count="18" x14ac:knownFonts="1">
    <font>
      <sz val="10"/>
      <name val="Arial"/>
    </font>
    <font>
      <b/>
      <sz val="16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0"/>
      <color indexed="12"/>
      <name val="Arial"/>
      <family val="2"/>
    </font>
    <font>
      <b/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b/>
      <u/>
      <sz val="16"/>
      <name val="Arial"/>
      <family val="2"/>
    </font>
    <font>
      <b/>
      <i/>
      <sz val="12"/>
      <name val="Arial"/>
      <family val="2"/>
    </font>
    <font>
      <i/>
      <sz val="12"/>
      <name val="Arial"/>
      <family val="2"/>
    </font>
    <font>
      <b/>
      <sz val="14"/>
      <name val="Arial"/>
      <family val="2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</borders>
  <cellStyleXfs count="3">
    <xf numFmtId="0" fontId="0" fillId="0" borderId="0"/>
    <xf numFmtId="0" fontId="14" fillId="5" borderId="0" applyNumberFormat="0" applyBorder="0" applyAlignment="0" applyProtection="0"/>
    <xf numFmtId="0" fontId="15" fillId="6" borderId="0" applyNumberFormat="0" applyBorder="0" applyAlignment="0" applyProtection="0"/>
  </cellStyleXfs>
  <cellXfs count="120">
    <xf numFmtId="0" fontId="0" fillId="0" borderId="0" xfId="0"/>
    <xf numFmtId="0" fontId="1" fillId="2" borderId="0" xfId="0" applyFont="1" applyFill="1" applyBorder="1" applyProtection="1"/>
    <xf numFmtId="0" fontId="1" fillId="0" borderId="0" xfId="0" applyFont="1" applyFill="1" applyBorder="1" applyProtection="1"/>
    <xf numFmtId="0" fontId="1" fillId="0" borderId="0" xfId="0" applyFont="1" applyFill="1" applyBorder="1" applyAlignment="1" applyProtection="1">
      <alignment horizontal="right"/>
    </xf>
    <xf numFmtId="0" fontId="1" fillId="0" borderId="0" xfId="0" applyFont="1" applyBorder="1" applyProtection="1"/>
    <xf numFmtId="0" fontId="3" fillId="0" borderId="0" xfId="0" applyFont="1" applyBorder="1" applyProtection="1"/>
    <xf numFmtId="0" fontId="6" fillId="0" borderId="0" xfId="0" applyFont="1" applyBorder="1" applyProtection="1"/>
    <xf numFmtId="0" fontId="2" fillId="0" borderId="0" xfId="0" applyFont="1" applyFill="1" applyBorder="1" applyAlignment="1" applyProtection="1">
      <alignment horizontal="center"/>
    </xf>
    <xf numFmtId="0" fontId="2" fillId="0" borderId="0" xfId="0" applyFont="1" applyFill="1" applyBorder="1" applyAlignment="1" applyProtection="1">
      <alignment horizontal="left"/>
    </xf>
    <xf numFmtId="0" fontId="0" fillId="0" borderId="0" xfId="0" applyBorder="1" applyProtection="1"/>
    <xf numFmtId="0" fontId="0" fillId="0" borderId="0" xfId="0" applyBorder="1" applyAlignment="1" applyProtection="1">
      <alignment horizontal="right"/>
    </xf>
    <xf numFmtId="0" fontId="2" fillId="0" borderId="0" xfId="0" applyFont="1" applyBorder="1" applyProtection="1"/>
    <xf numFmtId="0" fontId="7" fillId="0" borderId="0" xfId="0" applyFont="1" applyBorder="1" applyProtection="1"/>
    <xf numFmtId="10" fontId="2" fillId="0" borderId="0" xfId="0" applyNumberFormat="1" applyFont="1" applyBorder="1" applyProtection="1"/>
    <xf numFmtId="0" fontId="2" fillId="0" borderId="0" xfId="0" applyFont="1" applyFill="1" applyBorder="1" applyProtection="1"/>
    <xf numFmtId="164" fontId="1" fillId="2" borderId="0" xfId="0" applyNumberFormat="1" applyFont="1" applyFill="1" applyBorder="1" applyProtection="1"/>
    <xf numFmtId="164" fontId="6" fillId="0" borderId="0" xfId="0" applyNumberFormat="1" applyFont="1" applyBorder="1" applyProtection="1"/>
    <xf numFmtId="164" fontId="0" fillId="0" borderId="0" xfId="0" applyNumberFormat="1" applyBorder="1" applyProtection="1"/>
    <xf numFmtId="164" fontId="3" fillId="0" borderId="0" xfId="0" applyNumberFormat="1" applyFont="1" applyBorder="1" applyProtection="1"/>
    <xf numFmtId="3" fontId="3" fillId="3" borderId="1" xfId="0" applyNumberFormat="1" applyFont="1" applyFill="1" applyBorder="1" applyProtection="1">
      <protection locked="0"/>
    </xf>
    <xf numFmtId="0" fontId="10" fillId="0" borderId="0" xfId="0" applyFont="1" applyBorder="1" applyAlignment="1" applyProtection="1">
      <alignment horizontal="left"/>
    </xf>
    <xf numFmtId="164" fontId="7" fillId="0" borderId="0" xfId="0" applyNumberFormat="1" applyFont="1" applyBorder="1" applyAlignment="1" applyProtection="1">
      <alignment horizontal="left"/>
    </xf>
    <xf numFmtId="0" fontId="9" fillId="0" borderId="0" xfId="0" applyFont="1" applyBorder="1" applyProtection="1"/>
    <xf numFmtId="0" fontId="2" fillId="0" borderId="2" xfId="0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 wrapText="1"/>
    </xf>
    <xf numFmtId="164" fontId="2" fillId="0" borderId="3" xfId="0" applyNumberFormat="1" applyFont="1" applyBorder="1" applyAlignment="1" applyProtection="1">
      <alignment horizontal="center" vertical="center"/>
    </xf>
    <xf numFmtId="0" fontId="2" fillId="0" borderId="3" xfId="0" applyFont="1" applyFill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</xf>
    <xf numFmtId="0" fontId="2" fillId="0" borderId="5" xfId="0" applyFont="1" applyBorder="1" applyProtection="1"/>
    <xf numFmtId="0" fontId="2" fillId="0" borderId="6" xfId="0" applyFont="1" applyBorder="1" applyProtection="1"/>
    <xf numFmtId="3" fontId="2" fillId="0" borderId="6" xfId="0" applyNumberFormat="1" applyFont="1" applyFill="1" applyBorder="1" applyProtection="1">
      <protection locked="0"/>
    </xf>
    <xf numFmtId="10" fontId="4" fillId="0" borderId="6" xfId="0" applyNumberFormat="1" applyFont="1" applyBorder="1" applyAlignment="1" applyProtection="1">
      <alignment horizontal="center"/>
    </xf>
    <xf numFmtId="3" fontId="2" fillId="0" borderId="6" xfId="0" applyNumberFormat="1" applyFont="1" applyFill="1" applyBorder="1" applyProtection="1"/>
    <xf numFmtId="3" fontId="2" fillId="4" borderId="7" xfId="0" applyNumberFormat="1" applyFont="1" applyFill="1" applyBorder="1" applyProtection="1"/>
    <xf numFmtId="0" fontId="9" fillId="0" borderId="8" xfId="0" applyFont="1" applyBorder="1" applyProtection="1"/>
    <xf numFmtId="0" fontId="2" fillId="0" borderId="9" xfId="0" applyFont="1" applyBorder="1" applyProtection="1"/>
    <xf numFmtId="3" fontId="2" fillId="0" borderId="9" xfId="0" applyNumberFormat="1" applyFont="1" applyFill="1" applyBorder="1" applyProtection="1">
      <protection locked="0"/>
    </xf>
    <xf numFmtId="10" fontId="4" fillId="0" borderId="9" xfId="0" applyNumberFormat="1" applyFont="1" applyBorder="1" applyAlignment="1" applyProtection="1">
      <alignment horizontal="center"/>
    </xf>
    <xf numFmtId="3" fontId="2" fillId="0" borderId="9" xfId="0" applyNumberFormat="1" applyFont="1" applyFill="1" applyBorder="1" applyProtection="1"/>
    <xf numFmtId="3" fontId="2" fillId="4" borderId="10" xfId="0" applyNumberFormat="1" applyFont="1" applyFill="1" applyBorder="1" applyProtection="1"/>
    <xf numFmtId="0" fontId="9" fillId="0" borderId="8" xfId="0" applyFont="1" applyBorder="1" applyAlignment="1" applyProtection="1">
      <alignment horizontal="right"/>
    </xf>
    <xf numFmtId="0" fontId="2" fillId="0" borderId="8" xfId="0" applyFont="1" applyBorder="1" applyProtection="1"/>
    <xf numFmtId="0" fontId="5" fillId="0" borderId="0" xfId="0" applyFont="1" applyBorder="1" applyProtection="1"/>
    <xf numFmtId="0" fontId="8" fillId="0" borderId="8" xfId="0" applyFont="1" applyBorder="1" applyProtection="1"/>
    <xf numFmtId="0" fontId="8" fillId="0" borderId="11" xfId="0" applyFont="1" applyBorder="1" applyProtection="1"/>
    <xf numFmtId="0" fontId="2" fillId="0" borderId="12" xfId="0" applyFont="1" applyBorder="1" applyProtection="1"/>
    <xf numFmtId="3" fontId="2" fillId="0" borderId="12" xfId="0" applyNumberFormat="1" applyFont="1" applyFill="1" applyBorder="1" applyProtection="1">
      <protection locked="0"/>
    </xf>
    <xf numFmtId="10" fontId="4" fillId="0" borderId="12" xfId="0" applyNumberFormat="1" applyFont="1" applyBorder="1" applyAlignment="1" applyProtection="1">
      <alignment horizontal="center"/>
    </xf>
    <xf numFmtId="3" fontId="2" fillId="0" borderId="12" xfId="0" applyNumberFormat="1" applyFont="1" applyFill="1" applyBorder="1" applyProtection="1"/>
    <xf numFmtId="3" fontId="2" fillId="4" borderId="13" xfId="0" applyNumberFormat="1" applyFont="1" applyFill="1" applyBorder="1" applyProtection="1"/>
    <xf numFmtId="0" fontId="11" fillId="0" borderId="14" xfId="0" applyFont="1" applyBorder="1" applyAlignment="1" applyProtection="1">
      <alignment horizontal="right"/>
    </xf>
    <xf numFmtId="0" fontId="11" fillId="0" borderId="15" xfId="0" applyFont="1" applyBorder="1" applyProtection="1"/>
    <xf numFmtId="3" fontId="11" fillId="0" borderId="15" xfId="0" applyNumberFormat="1" applyFont="1" applyBorder="1" applyProtection="1"/>
    <xf numFmtId="164" fontId="11" fillId="0" borderId="15" xfId="0" applyNumberFormat="1" applyFont="1" applyBorder="1" applyProtection="1"/>
    <xf numFmtId="3" fontId="11" fillId="0" borderId="15" xfId="0" applyNumberFormat="1" applyFont="1" applyFill="1" applyBorder="1" applyProtection="1"/>
    <xf numFmtId="3" fontId="11" fillId="4" borderId="16" xfId="0" applyNumberFormat="1" applyFont="1" applyFill="1" applyBorder="1" applyProtection="1"/>
    <xf numFmtId="0" fontId="12" fillId="0" borderId="0" xfId="0" applyFont="1" applyBorder="1" applyProtection="1"/>
    <xf numFmtId="164" fontId="9" fillId="0" borderId="0" xfId="0" applyNumberFormat="1" applyFont="1" applyBorder="1" applyProtection="1"/>
    <xf numFmtId="10" fontId="5" fillId="0" borderId="0" xfId="0" applyNumberFormat="1" applyFont="1" applyBorder="1" applyProtection="1"/>
    <xf numFmtId="0" fontId="5" fillId="0" borderId="0" xfId="0" applyFont="1" applyBorder="1" applyAlignment="1" applyProtection="1">
      <alignment horizontal="right"/>
    </xf>
    <xf numFmtId="3" fontId="5" fillId="0" borderId="0" xfId="0" applyNumberFormat="1" applyFont="1" applyBorder="1" applyProtection="1"/>
    <xf numFmtId="3" fontId="9" fillId="0" borderId="0" xfId="0" applyNumberFormat="1" applyFont="1" applyBorder="1" applyProtection="1"/>
    <xf numFmtId="0" fontId="5" fillId="0" borderId="0" xfId="0" applyFont="1" applyFill="1" applyBorder="1" applyProtection="1"/>
    <xf numFmtId="0" fontId="0" fillId="0" borderId="0" xfId="0" applyFill="1" applyBorder="1" applyProtection="1"/>
    <xf numFmtId="4" fontId="0" fillId="0" borderId="0" xfId="0" applyNumberFormat="1"/>
    <xf numFmtId="164" fontId="1" fillId="0" borderId="0" xfId="0" applyNumberFormat="1" applyFont="1" applyFill="1" applyBorder="1" applyProtection="1"/>
    <xf numFmtId="0" fontId="13" fillId="7" borderId="0" xfId="0" applyFont="1" applyFill="1" applyBorder="1" applyAlignment="1" applyProtection="1"/>
    <xf numFmtId="0" fontId="17" fillId="0" borderId="17" xfId="0" applyFont="1" applyBorder="1" applyAlignment="1" applyProtection="1">
      <alignment vertical="center"/>
    </xf>
    <xf numFmtId="0" fontId="0" fillId="0" borderId="18" xfId="0" applyBorder="1" applyAlignment="1" applyProtection="1">
      <alignment vertical="center"/>
    </xf>
    <xf numFmtId="0" fontId="17" fillId="0" borderId="18" xfId="0" applyFont="1" applyBorder="1" applyAlignment="1" applyProtection="1">
      <alignment horizontal="right" vertical="center"/>
    </xf>
    <xf numFmtId="164" fontId="2" fillId="8" borderId="1" xfId="0" applyNumberFormat="1" applyFont="1" applyFill="1" applyBorder="1" applyAlignment="1" applyProtection="1">
      <alignment horizontal="center" vertical="center"/>
    </xf>
    <xf numFmtId="0" fontId="2" fillId="0" borderId="18" xfId="0" applyFont="1" applyFill="1" applyBorder="1" applyAlignment="1" applyProtection="1">
      <alignment horizontal="center" vertical="center"/>
    </xf>
    <xf numFmtId="164" fontId="2" fillId="8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0" fillId="0" borderId="18" xfId="0" applyBorder="1" applyAlignment="1" applyProtection="1">
      <alignment horizontal="right"/>
    </xf>
    <xf numFmtId="0" fontId="0" fillId="0" borderId="19" xfId="0" applyBorder="1" applyProtection="1"/>
    <xf numFmtId="0" fontId="2" fillId="0" borderId="17" xfId="0" applyFont="1" applyBorder="1" applyProtection="1"/>
    <xf numFmtId="0" fontId="7" fillId="0" borderId="18" xfId="0" applyFont="1" applyBorder="1" applyProtection="1"/>
    <xf numFmtId="3" fontId="2" fillId="0" borderId="18" xfId="0" applyNumberFormat="1" applyFont="1" applyFill="1" applyBorder="1" applyProtection="1">
      <protection locked="0"/>
    </xf>
    <xf numFmtId="10" fontId="2" fillId="8" borderId="1" xfId="0" applyNumberFormat="1" applyFont="1" applyFill="1" applyBorder="1" applyAlignment="1" applyProtection="1">
      <alignment horizontal="center"/>
    </xf>
    <xf numFmtId="3" fontId="2" fillId="0" borderId="18" xfId="0" applyNumberFormat="1" applyFont="1" applyFill="1" applyBorder="1" applyProtection="1"/>
    <xf numFmtId="3" fontId="2" fillId="0" borderId="1" xfId="0" applyNumberFormat="1" applyFont="1" applyFill="1" applyBorder="1" applyProtection="1"/>
    <xf numFmtId="0" fontId="7" fillId="0" borderId="18" xfId="0" applyFont="1" applyBorder="1" applyAlignment="1" applyProtection="1">
      <alignment horizontal="right"/>
    </xf>
    <xf numFmtId="0" fontId="7" fillId="0" borderId="19" xfId="0" applyFont="1" applyBorder="1" applyProtection="1"/>
    <xf numFmtId="0" fontId="2" fillId="0" borderId="20" xfId="0" applyFont="1" applyBorder="1" applyProtection="1"/>
    <xf numFmtId="3" fontId="2" fillId="0" borderId="0" xfId="0" applyNumberFormat="1" applyFont="1" applyFill="1" applyBorder="1" applyProtection="1">
      <protection locked="0"/>
    </xf>
    <xf numFmtId="10" fontId="2" fillId="8" borderId="21" xfId="0" applyNumberFormat="1" applyFont="1" applyFill="1" applyBorder="1" applyAlignment="1" applyProtection="1">
      <alignment horizontal="center"/>
    </xf>
    <xf numFmtId="3" fontId="2" fillId="0" borderId="0" xfId="0" applyNumberFormat="1" applyFont="1" applyFill="1" applyBorder="1" applyProtection="1"/>
    <xf numFmtId="3" fontId="2" fillId="0" borderId="21" xfId="0" applyNumberFormat="1" applyFont="1" applyFill="1" applyBorder="1" applyProtection="1"/>
    <xf numFmtId="0" fontId="2" fillId="0" borderId="23" xfId="0" applyFont="1" applyBorder="1" applyProtection="1"/>
    <xf numFmtId="0" fontId="7" fillId="0" borderId="24" xfId="0" applyFont="1" applyBorder="1" applyProtection="1"/>
    <xf numFmtId="3" fontId="2" fillId="0" borderId="24" xfId="0" applyNumberFormat="1" applyFont="1" applyFill="1" applyBorder="1" applyProtection="1">
      <protection locked="0"/>
    </xf>
    <xf numFmtId="10" fontId="2" fillId="8" borderId="25" xfId="0" applyNumberFormat="1" applyFont="1" applyFill="1" applyBorder="1" applyAlignment="1" applyProtection="1">
      <alignment horizontal="center"/>
    </xf>
    <xf numFmtId="3" fontId="2" fillId="0" borderId="24" xfId="0" applyNumberFormat="1" applyFont="1" applyFill="1" applyBorder="1" applyProtection="1"/>
    <xf numFmtId="3" fontId="2" fillId="0" borderId="25" xfId="0" applyNumberFormat="1" applyFont="1" applyFill="1" applyBorder="1" applyProtection="1"/>
    <xf numFmtId="0" fontId="9" fillId="0" borderId="24" xfId="0" applyFont="1" applyBorder="1" applyAlignment="1" applyProtection="1">
      <alignment horizontal="right"/>
    </xf>
    <xf numFmtId="0" fontId="9" fillId="0" borderId="26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0" fontId="2" fillId="0" borderId="22" xfId="0" applyFont="1" applyBorder="1" applyAlignment="1" applyProtection="1">
      <alignment horizontal="center"/>
    </xf>
    <xf numFmtId="4" fontId="2" fillId="0" borderId="6" xfId="0" applyNumberFormat="1" applyFont="1" applyBorder="1" applyAlignment="1" applyProtection="1">
      <alignment horizontal="right" vertical="center"/>
      <protection locked="0"/>
    </xf>
    <xf numFmtId="10" fontId="2" fillId="8" borderId="6" xfId="0" applyNumberFormat="1" applyFont="1" applyFill="1" applyBorder="1" applyAlignment="1" applyProtection="1">
      <alignment horizontal="center"/>
    </xf>
    <xf numFmtId="0" fontId="2" fillId="0" borderId="11" xfId="0" applyFont="1" applyFill="1" applyBorder="1" applyProtection="1"/>
    <xf numFmtId="0" fontId="7" fillId="0" borderId="12" xfId="0" applyFont="1" applyBorder="1" applyProtection="1"/>
    <xf numFmtId="3" fontId="16" fillId="5" borderId="6" xfId="1" applyNumberFormat="1" applyFont="1" applyBorder="1" applyAlignment="1" applyProtection="1">
      <alignment horizontal="center"/>
    </xf>
    <xf numFmtId="3" fontId="16" fillId="5" borderId="7" xfId="1" applyNumberFormat="1" applyFont="1" applyBorder="1" applyAlignment="1" applyProtection="1">
      <alignment horizontal="center"/>
    </xf>
    <xf numFmtId="10" fontId="2" fillId="8" borderId="12" xfId="0" applyNumberFormat="1" applyFont="1" applyFill="1" applyBorder="1" applyAlignment="1" applyProtection="1">
      <alignment horizontal="center"/>
    </xf>
    <xf numFmtId="3" fontId="16" fillId="6" borderId="12" xfId="2" applyNumberFormat="1" applyFont="1" applyBorder="1" applyAlignment="1" applyProtection="1">
      <alignment horizontal="center"/>
    </xf>
    <xf numFmtId="0" fontId="16" fillId="6" borderId="13" xfId="2" applyFont="1" applyBorder="1" applyAlignment="1" applyProtection="1">
      <alignment horizontal="center"/>
    </xf>
    <xf numFmtId="3" fontId="2" fillId="0" borderId="6" xfId="0" applyNumberFormat="1" applyFont="1" applyBorder="1" applyAlignment="1" applyProtection="1">
      <alignment horizontal="center"/>
    </xf>
    <xf numFmtId="3" fontId="2" fillId="0" borderId="7" xfId="0" applyNumberFormat="1" applyFont="1" applyBorder="1" applyAlignment="1" applyProtection="1">
      <alignment horizontal="center"/>
    </xf>
    <xf numFmtId="3" fontId="16" fillId="5" borderId="12" xfId="1" applyNumberFormat="1" applyFont="1" applyBorder="1" applyAlignment="1" applyProtection="1">
      <alignment horizontal="center"/>
    </xf>
    <xf numFmtId="3" fontId="16" fillId="5" borderId="13" xfId="1" applyNumberFormat="1" applyFont="1" applyBorder="1" applyAlignment="1" applyProtection="1">
      <alignment horizontal="center"/>
    </xf>
    <xf numFmtId="3" fontId="2" fillId="0" borderId="6" xfId="0" applyNumberFormat="1" applyFont="1" applyFill="1" applyBorder="1" applyAlignment="1" applyProtection="1">
      <alignment horizontal="center"/>
    </xf>
    <xf numFmtId="3" fontId="2" fillId="0" borderId="7" xfId="0" applyNumberFormat="1" applyFont="1" applyFill="1" applyBorder="1" applyAlignment="1" applyProtection="1">
      <alignment horizontal="center"/>
    </xf>
    <xf numFmtId="3" fontId="16" fillId="0" borderId="6" xfId="2" applyNumberFormat="1" applyFont="1" applyFill="1" applyBorder="1" applyAlignment="1" applyProtection="1">
      <alignment horizontal="center"/>
    </xf>
    <xf numFmtId="3" fontId="16" fillId="0" borderId="7" xfId="2" applyNumberFormat="1" applyFont="1" applyFill="1" applyBorder="1" applyAlignment="1" applyProtection="1">
      <alignment horizontal="center"/>
    </xf>
    <xf numFmtId="0" fontId="13" fillId="0" borderId="0" xfId="0" applyFont="1" applyFill="1" applyBorder="1" applyAlignment="1" applyProtection="1"/>
  </cellXfs>
  <cellStyles count="3">
    <cellStyle name="Gut" xfId="1" builtinId="26"/>
    <cellStyle name="Schlecht" xfId="2" builtinId="27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28575</xdr:rowOff>
    </xdr:from>
    <xdr:to>
      <xdr:col>6</xdr:col>
      <xdr:colOff>333375</xdr:colOff>
      <xdr:row>2</xdr:row>
      <xdr:rowOff>66675</xdr:rowOff>
    </xdr:to>
    <xdr:pic>
      <xdr:nvPicPr>
        <xdr:cNvPr id="1154" name="Grafik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8992" b="42577"/>
        <a:stretch>
          <a:fillRect/>
        </a:stretch>
      </xdr:blipFill>
      <xdr:spPr bwMode="auto">
        <a:xfrm>
          <a:off x="304800" y="28575"/>
          <a:ext cx="460057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161925</xdr:colOff>
      <xdr:row>0</xdr:row>
      <xdr:rowOff>9525</xdr:rowOff>
    </xdr:from>
    <xdr:to>
      <xdr:col>10</xdr:col>
      <xdr:colOff>1485900</xdr:colOff>
      <xdr:row>3</xdr:row>
      <xdr:rowOff>200025</xdr:rowOff>
    </xdr:to>
    <xdr:pic>
      <xdr:nvPicPr>
        <xdr:cNvPr id="1155" name="Grafik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9456"/>
        <a:stretch>
          <a:fillRect/>
        </a:stretch>
      </xdr:blipFill>
      <xdr:spPr bwMode="auto">
        <a:xfrm>
          <a:off x="9391650" y="9525"/>
          <a:ext cx="1323975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9"/>
  <sheetViews>
    <sheetView tabSelected="1" zoomScaleNormal="100" workbookViewId="0">
      <selection activeCell="E28" sqref="E28"/>
    </sheetView>
  </sheetViews>
  <sheetFormatPr baseColWidth="10" defaultRowHeight="12.75" x14ac:dyDescent="0.2"/>
  <cols>
    <col min="1" max="1" width="4.140625" style="9" customWidth="1"/>
    <col min="2" max="2" width="24.140625" style="9" customWidth="1"/>
    <col min="3" max="3" width="4.28515625" style="9" customWidth="1"/>
    <col min="4" max="4" width="14.85546875" style="9" hidden="1" customWidth="1"/>
    <col min="5" max="5" width="16.85546875" style="9" customWidth="1"/>
    <col min="6" max="6" width="19.140625" style="17" customWidth="1"/>
    <col min="7" max="7" width="17" style="9" customWidth="1"/>
    <col min="8" max="8" width="19.140625" style="17" bestFit="1" customWidth="1"/>
    <col min="9" max="9" width="19.5703125" style="9" customWidth="1"/>
    <col min="10" max="10" width="14.140625" style="10" customWidth="1"/>
    <col min="11" max="11" width="22.42578125" style="9" customWidth="1"/>
    <col min="12" max="16384" width="11.42578125" style="9"/>
  </cols>
  <sheetData>
    <row r="1" spans="2:11" s="4" customFormat="1" ht="20.25" customHeight="1" x14ac:dyDescent="0.3">
      <c r="B1" s="2"/>
      <c r="C1" s="2"/>
      <c r="D1" s="2"/>
      <c r="E1" s="2"/>
      <c r="F1" s="68"/>
      <c r="G1" s="2"/>
      <c r="H1" s="68"/>
      <c r="I1" s="2"/>
      <c r="J1" s="3"/>
      <c r="K1" s="2"/>
    </row>
    <row r="2" spans="2:11" s="4" customFormat="1" ht="20.25" customHeight="1" x14ac:dyDescent="0.3">
      <c r="B2" s="2"/>
      <c r="C2" s="2"/>
      <c r="D2" s="2"/>
      <c r="E2" s="2"/>
      <c r="F2" s="2"/>
      <c r="G2" s="2"/>
      <c r="H2" s="2"/>
      <c r="I2" s="2"/>
      <c r="J2" s="3"/>
      <c r="K2" s="2"/>
    </row>
    <row r="3" spans="2:11" s="4" customFormat="1" ht="20.25" customHeight="1" x14ac:dyDescent="0.3">
      <c r="B3" s="2"/>
      <c r="C3" s="2"/>
      <c r="D3" s="2"/>
      <c r="E3" s="2"/>
      <c r="F3" s="2"/>
      <c r="G3" s="2"/>
      <c r="H3" s="2"/>
      <c r="I3" s="2"/>
      <c r="J3" s="3"/>
      <c r="K3" s="2"/>
    </row>
    <row r="4" spans="2:11" s="4" customFormat="1" ht="20.25" customHeight="1" x14ac:dyDescent="0.3">
      <c r="B4" s="69" t="s">
        <v>61</v>
      </c>
      <c r="C4" s="69"/>
      <c r="D4" s="2"/>
      <c r="E4" s="69"/>
      <c r="F4" s="69"/>
      <c r="G4" s="119"/>
      <c r="H4" s="2"/>
      <c r="I4" s="2"/>
      <c r="J4" s="3"/>
      <c r="K4" s="2"/>
    </row>
    <row r="5" spans="2:11" s="4" customFormat="1" ht="9.75" customHeight="1" x14ac:dyDescent="0.3">
      <c r="D5" s="2"/>
      <c r="E5" s="2"/>
      <c r="F5" s="2"/>
      <c r="G5" s="2"/>
      <c r="H5" s="2"/>
      <c r="I5" s="2"/>
      <c r="J5" s="3"/>
      <c r="K5" s="2"/>
    </row>
    <row r="6" spans="2:11" s="6" customFormat="1" ht="18" customHeight="1" x14ac:dyDescent="0.25">
      <c r="B6" s="5" t="s">
        <v>42</v>
      </c>
      <c r="C6" s="5"/>
      <c r="D6" s="5"/>
      <c r="E6" s="5"/>
      <c r="F6" s="18"/>
      <c r="H6" s="16"/>
      <c r="K6" s="8"/>
    </row>
    <row r="7" spans="2:11" s="6" customFormat="1" ht="18" customHeight="1" thickBot="1" x14ac:dyDescent="0.3">
      <c r="B7" s="5"/>
      <c r="C7" s="5"/>
      <c r="D7" s="5"/>
      <c r="E7" s="67"/>
      <c r="F7" s="18"/>
      <c r="H7" s="16"/>
      <c r="I7" s="7"/>
      <c r="J7" s="8"/>
      <c r="K7" s="8"/>
    </row>
    <row r="8" spans="2:11" ht="26.25" thickBot="1" x14ac:dyDescent="0.25">
      <c r="B8" s="70" t="s">
        <v>51</v>
      </c>
      <c r="C8" s="71" t="s">
        <v>20</v>
      </c>
      <c r="D8" s="71"/>
      <c r="E8" s="72" t="s">
        <v>52</v>
      </c>
      <c r="F8" s="73" t="s">
        <v>31</v>
      </c>
      <c r="G8" s="74" t="s">
        <v>32</v>
      </c>
      <c r="H8" s="75" t="s">
        <v>53</v>
      </c>
      <c r="I8" s="76" t="s">
        <v>54</v>
      </c>
      <c r="J8" s="77"/>
      <c r="K8" s="78"/>
    </row>
    <row r="9" spans="2:11" x14ac:dyDescent="0.2">
      <c r="B9" s="79" t="s">
        <v>55</v>
      </c>
      <c r="C9" s="80"/>
      <c r="D9" s="80"/>
      <c r="E9" s="81">
        <v>3000000</v>
      </c>
      <c r="F9" s="82">
        <v>0.10249999999999999</v>
      </c>
      <c r="G9" s="83">
        <f>$E$9*F9</f>
        <v>307500</v>
      </c>
      <c r="H9" s="82">
        <f>F9</f>
        <v>0.10249999999999999</v>
      </c>
      <c r="I9" s="84">
        <f>$E$9*H9</f>
        <v>307500</v>
      </c>
      <c r="J9" s="85"/>
      <c r="K9" s="86"/>
    </row>
    <row r="10" spans="2:11" x14ac:dyDescent="0.2">
      <c r="B10" s="87" t="s">
        <v>56</v>
      </c>
      <c r="C10" s="12"/>
      <c r="D10" s="12"/>
      <c r="E10" s="88">
        <v>2800000</v>
      </c>
      <c r="F10" s="89">
        <v>2.1999999999999999E-2</v>
      </c>
      <c r="G10" s="90">
        <f>$E$10*F10</f>
        <v>61600</v>
      </c>
      <c r="H10" s="89">
        <f>F10</f>
        <v>2.1999999999999999E-2</v>
      </c>
      <c r="I10" s="91">
        <f>$E$10*H10</f>
        <v>61600</v>
      </c>
      <c r="J10" s="100" t="s">
        <v>57</v>
      </c>
      <c r="K10" s="101"/>
    </row>
    <row r="11" spans="2:11" ht="13.5" thickBot="1" x14ac:dyDescent="0.25">
      <c r="B11" s="92" t="s">
        <v>58</v>
      </c>
      <c r="C11" s="93"/>
      <c r="D11" s="93"/>
      <c r="E11" s="94">
        <v>200000</v>
      </c>
      <c r="F11" s="95">
        <v>0.01</v>
      </c>
      <c r="G11" s="96">
        <f>$E$11*F11</f>
        <v>2000</v>
      </c>
      <c r="H11" s="95">
        <f>F11</f>
        <v>0.01</v>
      </c>
      <c r="I11" s="97">
        <f>$E$11*H11</f>
        <v>2000</v>
      </c>
      <c r="J11" s="98"/>
      <c r="K11" s="99"/>
    </row>
    <row r="12" spans="2:11" s="12" customFormat="1" ht="16.5" customHeight="1" thickTop="1" thickBot="1" x14ac:dyDescent="0.25"/>
    <row r="13" spans="2:11" s="12" customFormat="1" ht="15" x14ac:dyDescent="0.25">
      <c r="B13" s="31" t="s">
        <v>1</v>
      </c>
      <c r="C13" s="32" t="s">
        <v>2</v>
      </c>
      <c r="D13" s="32" t="str">
        <f>IF(C13=$K$6,#REF!," ")</f>
        <v xml:space="preserve"> </v>
      </c>
      <c r="E13" s="102">
        <v>3000000</v>
      </c>
      <c r="F13" s="103">
        <v>1.2999999999999999E-2</v>
      </c>
      <c r="G13" s="35">
        <f t="shared" ref="G13" si="0">IF(E13&lt;&gt;" ",E13*F13," ")</f>
        <v>39000</v>
      </c>
      <c r="H13" s="103">
        <v>1.4500000000000001E-2</v>
      </c>
      <c r="I13" s="35">
        <f t="shared" ref="I13" si="1">IF(E13&lt;&gt;" ",E13*H13," ")</f>
        <v>43500</v>
      </c>
      <c r="J13" s="106">
        <f>G13-I13</f>
        <v>-4500</v>
      </c>
      <c r="K13" s="107"/>
    </row>
    <row r="14" spans="2:11" s="12" customFormat="1" ht="15.75" thickBot="1" x14ac:dyDescent="0.3">
      <c r="B14" s="104" t="s">
        <v>59</v>
      </c>
      <c r="C14" s="105"/>
      <c r="D14" s="105"/>
      <c r="E14" s="105"/>
      <c r="F14" s="108">
        <v>5.9999999999999995E-4</v>
      </c>
      <c r="G14" s="51">
        <v>1800</v>
      </c>
      <c r="H14" s="108">
        <v>0.02</v>
      </c>
      <c r="I14" s="51">
        <v>6150</v>
      </c>
      <c r="J14" s="113">
        <f>G14-I14</f>
        <v>-4350</v>
      </c>
      <c r="K14" s="114"/>
    </row>
    <row r="15" spans="2:11" s="12" customFormat="1" ht="13.5" thickBot="1" x14ac:dyDescent="0.25"/>
    <row r="16" spans="2:11" s="12" customFormat="1" ht="15" x14ac:dyDescent="0.25">
      <c r="B16" s="31" t="s">
        <v>1</v>
      </c>
      <c r="C16" s="32" t="s">
        <v>5</v>
      </c>
      <c r="D16" s="32" t="str">
        <f>IF(C16=$K$6,#REF!," ")</f>
        <v xml:space="preserve"> </v>
      </c>
      <c r="E16" s="102">
        <v>3000000</v>
      </c>
      <c r="F16" s="103">
        <v>0.01</v>
      </c>
      <c r="G16" s="35">
        <f>IF(E16&lt;&gt;" ",E16*F16," ")</f>
        <v>30000</v>
      </c>
      <c r="H16" s="103">
        <v>1.7999999999999999E-2</v>
      </c>
      <c r="I16" s="35">
        <f>IF(E16&lt;&gt;" ",E16*H16," ")</f>
        <v>53999.999999999993</v>
      </c>
      <c r="J16" s="106">
        <f t="shared" ref="J16" si="2">G16-I16</f>
        <v>-23999.999999999993</v>
      </c>
      <c r="K16" s="107"/>
    </row>
    <row r="17" spans="2:11" s="12" customFormat="1" ht="15.75" thickBot="1" x14ac:dyDescent="0.3">
      <c r="B17" s="104" t="s">
        <v>59</v>
      </c>
      <c r="C17" s="105"/>
      <c r="D17" s="105"/>
      <c r="E17" s="105"/>
      <c r="F17" s="108">
        <v>5.9999999999999995E-4</v>
      </c>
      <c r="G17" s="51">
        <v>1800</v>
      </c>
      <c r="H17" s="108">
        <v>0.02</v>
      </c>
      <c r="I17" s="51">
        <v>6150</v>
      </c>
      <c r="J17" s="113">
        <f>G17-I17</f>
        <v>-4350</v>
      </c>
      <c r="K17" s="114"/>
    </row>
    <row r="18" spans="2:11" s="66" customFormat="1" ht="21.75" customHeight="1" thickBot="1" x14ac:dyDescent="0.25"/>
    <row r="19" spans="2:11" ht="15" x14ac:dyDescent="0.25">
      <c r="B19" s="31" t="s">
        <v>1</v>
      </c>
      <c r="C19" s="32" t="s">
        <v>6</v>
      </c>
      <c r="D19" s="32" t="str">
        <f>IF(C19=$K$6,#REF!," ")</f>
        <v xml:space="preserve"> </v>
      </c>
      <c r="E19" s="102">
        <v>3000000</v>
      </c>
      <c r="F19" s="103">
        <v>1.6E-2</v>
      </c>
      <c r="G19" s="35">
        <f>IF(E19&lt;&gt;" ",E19*F19," ")</f>
        <v>48000</v>
      </c>
      <c r="H19" s="103">
        <v>1.6E-2</v>
      </c>
      <c r="I19" s="35">
        <f>IF(E19&lt;&gt;" ",E19*H19," ")</f>
        <v>48000</v>
      </c>
      <c r="J19" s="117">
        <f>G19-I19</f>
        <v>0</v>
      </c>
      <c r="K19" s="118"/>
    </row>
    <row r="20" spans="2:11" ht="15.75" thickBot="1" x14ac:dyDescent="0.3">
      <c r="B20" s="104" t="s">
        <v>59</v>
      </c>
      <c r="C20" s="105"/>
      <c r="D20" s="105"/>
      <c r="E20" s="105"/>
      <c r="F20" s="108">
        <v>5.9999999999999995E-4</v>
      </c>
      <c r="G20" s="51">
        <v>1800</v>
      </c>
      <c r="H20" s="108">
        <v>8.0000000000000002E-3</v>
      </c>
      <c r="I20" s="51">
        <v>2460</v>
      </c>
      <c r="J20" s="113">
        <f>G20-I20</f>
        <v>-660</v>
      </c>
      <c r="K20" s="114"/>
    </row>
    <row r="21" spans="2:11" ht="13.5" thickBot="1" x14ac:dyDescent="0.25"/>
    <row r="22" spans="2:11" x14ac:dyDescent="0.2">
      <c r="B22" s="31" t="s">
        <v>1</v>
      </c>
      <c r="C22" s="32" t="s">
        <v>9</v>
      </c>
      <c r="D22" s="32" t="str">
        <f>IF(C22=$K$6,#REF!," ")</f>
        <v xml:space="preserve"> </v>
      </c>
      <c r="E22" s="102">
        <v>3000000</v>
      </c>
      <c r="F22" s="103">
        <v>1.35E-2</v>
      </c>
      <c r="G22" s="35">
        <f>IF(E22&lt;&gt;" ",E22*F22," ")</f>
        <v>40500</v>
      </c>
      <c r="H22" s="103">
        <v>1.35E-2</v>
      </c>
      <c r="I22" s="35">
        <f>IF(E22&lt;&gt;" ",E22*H22," ")</f>
        <v>40500</v>
      </c>
      <c r="J22" s="115">
        <f>G22-I22</f>
        <v>0</v>
      </c>
      <c r="K22" s="116"/>
    </row>
    <row r="23" spans="2:11" ht="15.75" thickBot="1" x14ac:dyDescent="0.3">
      <c r="B23" s="104" t="s">
        <v>59</v>
      </c>
      <c r="C23" s="105"/>
      <c r="D23" s="105"/>
      <c r="E23" s="105"/>
      <c r="F23" s="108">
        <v>5.9999999999999995E-4</v>
      </c>
      <c r="G23" s="51">
        <v>1800</v>
      </c>
      <c r="H23" s="108">
        <v>0.02</v>
      </c>
      <c r="I23" s="51">
        <v>6150</v>
      </c>
      <c r="J23" s="113">
        <f>G23-I23</f>
        <v>-4350</v>
      </c>
      <c r="K23" s="114"/>
    </row>
    <row r="24" spans="2:11" ht="13.5" thickBot="1" x14ac:dyDescent="0.25"/>
    <row r="25" spans="2:11" x14ac:dyDescent="0.2">
      <c r="B25" s="31" t="s">
        <v>1</v>
      </c>
      <c r="C25" s="32" t="s">
        <v>18</v>
      </c>
      <c r="D25" s="32" t="str">
        <f>IF(C25=$K$6,#REF!," ")</f>
        <v xml:space="preserve"> </v>
      </c>
      <c r="E25" s="102">
        <v>3000000</v>
      </c>
      <c r="F25" s="103">
        <v>1.7000000000000001E-2</v>
      </c>
      <c r="G25" s="35">
        <f>IF(E25&lt;&gt;" ",E25*F25," ")</f>
        <v>51000.000000000007</v>
      </c>
      <c r="H25" s="103">
        <v>1.7000000000000001E-2</v>
      </c>
      <c r="I25" s="35">
        <f>IF(E25&lt;&gt;" ",E25*H25," ")</f>
        <v>51000.000000000007</v>
      </c>
      <c r="J25" s="111">
        <f>G25-I25</f>
        <v>0</v>
      </c>
      <c r="K25" s="112"/>
    </row>
    <row r="26" spans="2:11" ht="15.75" thickBot="1" x14ac:dyDescent="0.3">
      <c r="B26" s="104" t="s">
        <v>59</v>
      </c>
      <c r="C26" s="105"/>
      <c r="D26" s="105"/>
      <c r="E26" s="105"/>
      <c r="F26" s="108">
        <v>5.9999999999999995E-4</v>
      </c>
      <c r="G26" s="51">
        <v>1800</v>
      </c>
      <c r="H26" s="108">
        <v>0.02</v>
      </c>
      <c r="I26" s="51">
        <v>6150</v>
      </c>
      <c r="J26" s="113">
        <f>G26-I26</f>
        <v>-4350</v>
      </c>
      <c r="K26" s="114"/>
    </row>
    <row r="27" spans="2:11" ht="13.5" thickBot="1" x14ac:dyDescent="0.25"/>
    <row r="28" spans="2:11" ht="15" x14ac:dyDescent="0.25">
      <c r="B28" s="31" t="s">
        <v>1</v>
      </c>
      <c r="C28" s="32" t="s">
        <v>19</v>
      </c>
      <c r="D28" s="32" t="str">
        <f>IF(C28=$K$6,#REF!," ")</f>
        <v xml:space="preserve"> </v>
      </c>
      <c r="E28" s="102">
        <v>3000000</v>
      </c>
      <c r="F28" s="103">
        <v>1.15E-2</v>
      </c>
      <c r="G28" s="35">
        <f>IF(E28&lt;&gt;" ",E28*F28," ")</f>
        <v>34500</v>
      </c>
      <c r="H28" s="103">
        <v>1.2E-2</v>
      </c>
      <c r="I28" s="35">
        <f>IF(E28&lt;&gt;" ",E28*H28," ")</f>
        <v>36000</v>
      </c>
      <c r="J28" s="106">
        <f>G28-I28</f>
        <v>-1500</v>
      </c>
      <c r="K28" s="107"/>
    </row>
    <row r="29" spans="2:11" ht="15.75" thickBot="1" x14ac:dyDescent="0.3">
      <c r="B29" s="104" t="s">
        <v>59</v>
      </c>
      <c r="C29" s="105"/>
      <c r="D29" s="105"/>
      <c r="E29" s="105"/>
      <c r="F29" s="108">
        <v>5.9999999999999995E-4</v>
      </c>
      <c r="G29" s="51">
        <v>1800</v>
      </c>
      <c r="H29" s="108">
        <v>5.0000000000000001E-3</v>
      </c>
      <c r="I29" s="51">
        <v>1538</v>
      </c>
      <c r="J29" s="109">
        <f>G29-I29</f>
        <v>262</v>
      </c>
      <c r="K29" s="110"/>
    </row>
    <row r="32" spans="2:11" x14ac:dyDescent="0.2">
      <c r="B32" s="9" t="s">
        <v>43</v>
      </c>
      <c r="G32" s="17" t="s">
        <v>60</v>
      </c>
      <c r="H32" s="9"/>
      <c r="I32"/>
      <c r="J32"/>
    </row>
    <row r="34" spans="2:10" x14ac:dyDescent="0.2">
      <c r="B34" s="11" t="s">
        <v>44</v>
      </c>
      <c r="C34" s="11"/>
      <c r="D34" s="11"/>
      <c r="E34" s="13">
        <v>1E-3</v>
      </c>
      <c r="F34" s="17" t="s">
        <v>45</v>
      </c>
      <c r="H34" s="12"/>
      <c r="I34" s="10"/>
      <c r="J34" s="9"/>
    </row>
    <row r="35" spans="2:10" x14ac:dyDescent="0.2">
      <c r="B35" s="11" t="s">
        <v>46</v>
      </c>
      <c r="E35" s="13">
        <v>8.0000000000000004E-4</v>
      </c>
      <c r="F35" s="17" t="s">
        <v>45</v>
      </c>
      <c r="H35" s="12"/>
      <c r="I35" s="10"/>
      <c r="J35" s="9"/>
    </row>
    <row r="36" spans="2:10" x14ac:dyDescent="0.2">
      <c r="B36" s="11" t="s">
        <v>47</v>
      </c>
      <c r="C36" s="11"/>
      <c r="D36" s="11"/>
      <c r="E36" s="13">
        <v>5.9999999999999995E-4</v>
      </c>
      <c r="F36" s="17" t="s">
        <v>45</v>
      </c>
    </row>
    <row r="37" spans="2:10" x14ac:dyDescent="0.2">
      <c r="B37" s="14" t="s">
        <v>48</v>
      </c>
      <c r="C37" s="11"/>
      <c r="D37" s="11"/>
      <c r="E37" s="13">
        <v>5.0000000000000001E-4</v>
      </c>
      <c r="F37" s="17" t="s">
        <v>45</v>
      </c>
    </row>
    <row r="38" spans="2:10" x14ac:dyDescent="0.2">
      <c r="B38" s="14" t="s">
        <v>49</v>
      </c>
      <c r="C38" s="11"/>
      <c r="D38" s="11"/>
      <c r="E38" s="13">
        <v>4.2999999999999999E-4</v>
      </c>
      <c r="F38" s="17" t="s">
        <v>45</v>
      </c>
    </row>
    <row r="39" spans="2:10" x14ac:dyDescent="0.2">
      <c r="B39" s="14" t="s">
        <v>50</v>
      </c>
      <c r="C39" s="11"/>
      <c r="D39" s="11"/>
      <c r="E39" s="13">
        <v>2.9999999999999997E-4</v>
      </c>
      <c r="F39" s="17" t="s">
        <v>45</v>
      </c>
    </row>
  </sheetData>
  <mergeCells count="13">
    <mergeCell ref="J29:K29"/>
    <mergeCell ref="J25:K25"/>
    <mergeCell ref="J22:K22"/>
    <mergeCell ref="J19:K19"/>
    <mergeCell ref="J28:K28"/>
    <mergeCell ref="J14:K14"/>
    <mergeCell ref="J17:K17"/>
    <mergeCell ref="J20:K20"/>
    <mergeCell ref="J23:K23"/>
    <mergeCell ref="J26:K26"/>
    <mergeCell ref="J16:K16"/>
    <mergeCell ref="J10:K10"/>
    <mergeCell ref="J13:K13"/>
  </mergeCells>
  <phoneticPr fontId="0" type="noConversion"/>
  <pageMargins left="0.19685039370078741" right="0.19685039370078741" top="0.19685039370078741" bottom="0.19685039370078741" header="0.51181102362204722" footer="0.51181102362204722"/>
  <pageSetup paperSize="9" scale="91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2"/>
  <sheetViews>
    <sheetView workbookViewId="0"/>
  </sheetViews>
  <sheetFormatPr baseColWidth="10" defaultRowHeight="12.75" x14ac:dyDescent="0.2"/>
  <cols>
    <col min="1" max="1" width="24.140625" style="9" customWidth="1"/>
    <col min="2" max="2" width="4.28515625" style="9" customWidth="1"/>
    <col min="3" max="3" width="14.85546875" style="9" hidden="1" customWidth="1"/>
    <col min="4" max="4" width="17.5703125" style="9" customWidth="1"/>
    <col min="5" max="5" width="14" style="17" customWidth="1"/>
    <col min="6" max="6" width="16.140625" style="9" customWidth="1"/>
    <col min="7" max="7" width="22.140625" style="9" bestFit="1" customWidth="1"/>
    <col min="8" max="8" width="11.42578125" style="9"/>
    <col min="9" max="9" width="11.42578125" style="22"/>
    <col min="10" max="10" width="11.42578125" style="9"/>
    <col min="11" max="11" width="14.28515625" style="9" customWidth="1"/>
    <col min="12" max="16384" width="11.42578125" style="9"/>
  </cols>
  <sheetData>
    <row r="1" spans="1:9" s="4" customFormat="1" ht="20.25" customHeight="1" x14ac:dyDescent="0.3">
      <c r="A1" s="1" t="s">
        <v>0</v>
      </c>
      <c r="B1" s="1"/>
      <c r="C1" s="1"/>
      <c r="D1" s="1"/>
      <c r="E1" s="15"/>
      <c r="F1" s="1"/>
      <c r="G1" s="1"/>
      <c r="H1" s="20"/>
    </row>
    <row r="2" spans="1:9" s="4" customFormat="1" ht="20.25" customHeight="1" x14ac:dyDescent="0.3">
      <c r="A2" s="1" t="s">
        <v>33</v>
      </c>
      <c r="B2" s="1"/>
      <c r="C2" s="1"/>
      <c r="D2" s="1"/>
      <c r="E2" s="1"/>
      <c r="F2" s="1"/>
      <c r="G2" s="1"/>
      <c r="H2" s="21"/>
    </row>
    <row r="3" spans="1:9" s="6" customFormat="1" ht="18" customHeight="1" thickBot="1" x14ac:dyDescent="0.3">
      <c r="A3" s="5" t="s">
        <v>30</v>
      </c>
      <c r="B3" s="5"/>
      <c r="C3" s="5"/>
      <c r="D3" s="5"/>
      <c r="E3" s="18"/>
      <c r="I3" s="22"/>
    </row>
    <row r="4" spans="1:9" s="6" customFormat="1" ht="18" customHeight="1" thickBot="1" x14ac:dyDescent="0.3">
      <c r="A4" s="5" t="s">
        <v>21</v>
      </c>
      <c r="B4" s="5"/>
      <c r="C4" s="5"/>
      <c r="D4" s="19">
        <v>0</v>
      </c>
      <c r="I4" s="22"/>
    </row>
    <row r="5" spans="1:9" s="30" customFormat="1" ht="31.5" customHeight="1" thickBot="1" x14ac:dyDescent="0.25">
      <c r="A5" s="23"/>
      <c r="B5" s="24" t="s">
        <v>20</v>
      </c>
      <c r="C5" s="24"/>
      <c r="D5" s="25" t="s">
        <v>39</v>
      </c>
      <c r="E5" s="26" t="s">
        <v>31</v>
      </c>
      <c r="F5" s="27" t="s">
        <v>32</v>
      </c>
      <c r="G5" s="25" t="s">
        <v>40</v>
      </c>
      <c r="H5" s="28" t="s">
        <v>34</v>
      </c>
      <c r="I5" s="29"/>
    </row>
    <row r="6" spans="1:9" s="12" customFormat="1" ht="16.5" customHeight="1" x14ac:dyDescent="0.2">
      <c r="A6" s="31" t="s">
        <v>1</v>
      </c>
      <c r="B6" s="32" t="s">
        <v>2</v>
      </c>
      <c r="C6" s="32" t="e">
        <f>IF(B6=#REF!,#REF!," ")</f>
        <v>#REF!</v>
      </c>
      <c r="D6" s="33">
        <v>0</v>
      </c>
      <c r="E6" s="34">
        <v>1.4500000000000001E-2</v>
      </c>
      <c r="F6" s="35">
        <f t="shared" ref="F6:F31" si="0">IF(D6&lt;&gt;" ",D6*E6," ")</f>
        <v>0</v>
      </c>
      <c r="G6" s="35">
        <v>0</v>
      </c>
      <c r="H6" s="36">
        <f>F6-G6</f>
        <v>0</v>
      </c>
      <c r="I6" s="22"/>
    </row>
    <row r="7" spans="1:9" s="12" customFormat="1" ht="12.75" customHeight="1" x14ac:dyDescent="0.2">
      <c r="A7" s="37"/>
      <c r="B7" s="38" t="s">
        <v>24</v>
      </c>
      <c r="C7" s="38"/>
      <c r="D7" s="39">
        <v>0</v>
      </c>
      <c r="E7" s="40">
        <v>2.5000000000000001E-2</v>
      </c>
      <c r="F7" s="41">
        <f t="shared" si="0"/>
        <v>0</v>
      </c>
      <c r="G7" s="41">
        <v>0</v>
      </c>
      <c r="H7" s="42">
        <f t="shared" ref="H7:H31" si="1">F7-G7</f>
        <v>0</v>
      </c>
      <c r="I7" s="22"/>
    </row>
    <row r="8" spans="1:9" s="12" customFormat="1" x14ac:dyDescent="0.2">
      <c r="A8" s="43" t="s">
        <v>35</v>
      </c>
      <c r="B8" s="38" t="s">
        <v>3</v>
      </c>
      <c r="C8" s="38" t="e">
        <f>IF(B8=#REF!,#REF!," ")</f>
        <v>#REF!</v>
      </c>
      <c r="D8" s="39">
        <v>0</v>
      </c>
      <c r="E8" s="40">
        <v>1.4E-2</v>
      </c>
      <c r="F8" s="41">
        <f t="shared" si="0"/>
        <v>0</v>
      </c>
      <c r="G8" s="41">
        <v>0</v>
      </c>
      <c r="H8" s="42">
        <f t="shared" si="1"/>
        <v>0</v>
      </c>
      <c r="I8" s="22"/>
    </row>
    <row r="9" spans="1:9" s="12" customFormat="1" x14ac:dyDescent="0.2">
      <c r="A9" s="44"/>
      <c r="B9" s="38" t="s">
        <v>4</v>
      </c>
      <c r="C9" s="38" t="e">
        <f>IF(B9=#REF!,#REF!," ")</f>
        <v>#REF!</v>
      </c>
      <c r="D9" s="39">
        <v>0</v>
      </c>
      <c r="E9" s="40">
        <v>1.4500000000000001E-2</v>
      </c>
      <c r="F9" s="41">
        <f t="shared" si="0"/>
        <v>0</v>
      </c>
      <c r="G9" s="41">
        <v>0</v>
      </c>
      <c r="H9" s="42">
        <f t="shared" si="1"/>
        <v>0</v>
      </c>
      <c r="I9" s="45"/>
    </row>
    <row r="10" spans="1:9" s="12" customFormat="1" x14ac:dyDescent="0.2">
      <c r="A10" s="44"/>
      <c r="B10" s="38" t="s">
        <v>5</v>
      </c>
      <c r="C10" s="38" t="e">
        <f>IF(B10=#REF!,#REF!," ")</f>
        <v>#REF!</v>
      </c>
      <c r="D10" s="39">
        <v>0</v>
      </c>
      <c r="E10" s="40">
        <v>9.4999999999999998E-3</v>
      </c>
      <c r="F10" s="41">
        <f t="shared" si="0"/>
        <v>0</v>
      </c>
      <c r="G10" s="41">
        <v>0</v>
      </c>
      <c r="H10" s="42">
        <f t="shared" si="1"/>
        <v>0</v>
      </c>
      <c r="I10" s="22"/>
    </row>
    <row r="11" spans="1:9" s="12" customFormat="1" x14ac:dyDescent="0.2">
      <c r="A11" s="44"/>
      <c r="B11" s="38" t="s">
        <v>6</v>
      </c>
      <c r="C11" s="38" t="e">
        <f>IF(B11=#REF!,#REF!," ")</f>
        <v>#REF!</v>
      </c>
      <c r="D11" s="39">
        <v>0</v>
      </c>
      <c r="E11" s="40">
        <v>1.8499999999999999E-2</v>
      </c>
      <c r="F11" s="41">
        <f t="shared" si="0"/>
        <v>0</v>
      </c>
      <c r="G11" s="41">
        <v>0</v>
      </c>
      <c r="H11" s="42">
        <f t="shared" si="1"/>
        <v>0</v>
      </c>
      <c r="I11" s="22"/>
    </row>
    <row r="12" spans="1:9" s="12" customFormat="1" x14ac:dyDescent="0.2">
      <c r="A12" s="37"/>
      <c r="B12" s="38" t="s">
        <v>25</v>
      </c>
      <c r="C12" s="38" t="e">
        <f>IF(B12=#REF!,#REF!," ")</f>
        <v>#REF!</v>
      </c>
      <c r="D12" s="39">
        <v>0</v>
      </c>
      <c r="E12" s="40">
        <v>2.4299999999999999E-2</v>
      </c>
      <c r="F12" s="41">
        <f t="shared" si="0"/>
        <v>0</v>
      </c>
      <c r="G12" s="41">
        <v>0</v>
      </c>
      <c r="H12" s="42">
        <f t="shared" si="1"/>
        <v>0</v>
      </c>
      <c r="I12" s="22"/>
    </row>
    <row r="13" spans="1:9" s="12" customFormat="1" x14ac:dyDescent="0.2">
      <c r="A13" s="43" t="s">
        <v>35</v>
      </c>
      <c r="B13" s="38" t="s">
        <v>26</v>
      </c>
      <c r="C13" s="38" t="e">
        <f>IF(B13=#REF!,#REF!," ")</f>
        <v>#REF!</v>
      </c>
      <c r="D13" s="39">
        <v>0</v>
      </c>
      <c r="E13" s="40">
        <v>1.9E-2</v>
      </c>
      <c r="F13" s="41">
        <f t="shared" si="0"/>
        <v>0</v>
      </c>
      <c r="G13" s="41">
        <v>0</v>
      </c>
      <c r="H13" s="42">
        <f t="shared" si="1"/>
        <v>0</v>
      </c>
      <c r="I13" s="22"/>
    </row>
    <row r="14" spans="1:9" s="12" customFormat="1" x14ac:dyDescent="0.2">
      <c r="A14" s="43" t="s">
        <v>35</v>
      </c>
      <c r="B14" s="38" t="s">
        <v>7</v>
      </c>
      <c r="C14" s="38" t="e">
        <f>IF(B14=#REF!,#REF!," ")</f>
        <v>#REF!</v>
      </c>
      <c r="D14" s="39">
        <v>0</v>
      </c>
      <c r="E14" s="40">
        <v>1.4E-2</v>
      </c>
      <c r="F14" s="41">
        <f t="shared" si="0"/>
        <v>0</v>
      </c>
      <c r="G14" s="41">
        <v>0</v>
      </c>
      <c r="H14" s="42">
        <f t="shared" si="1"/>
        <v>0</v>
      </c>
      <c r="I14" s="22"/>
    </row>
    <row r="15" spans="1:9" s="12" customFormat="1" x14ac:dyDescent="0.2">
      <c r="A15" s="43" t="s">
        <v>35</v>
      </c>
      <c r="B15" s="38" t="s">
        <v>8</v>
      </c>
      <c r="C15" s="38" t="e">
        <f>IF(B15=#REF!,#REF!," ")</f>
        <v>#REF!</v>
      </c>
      <c r="D15" s="39">
        <v>0</v>
      </c>
      <c r="E15" s="40">
        <v>1.9E-2</v>
      </c>
      <c r="F15" s="41">
        <f t="shared" si="0"/>
        <v>0</v>
      </c>
      <c r="G15" s="41">
        <v>0</v>
      </c>
      <c r="H15" s="42">
        <f t="shared" si="1"/>
        <v>0</v>
      </c>
      <c r="I15" s="22"/>
    </row>
    <row r="16" spans="1:9" s="12" customFormat="1" x14ac:dyDescent="0.2">
      <c r="A16" s="37"/>
      <c r="B16" s="38" t="s">
        <v>22</v>
      </c>
      <c r="C16" s="38" t="e">
        <f>IF(B16=#REF!,#REF!," ")</f>
        <v>#REF!</v>
      </c>
      <c r="D16" s="39">
        <v>0</v>
      </c>
      <c r="E16" s="40">
        <v>2.8000000000000001E-2</v>
      </c>
      <c r="F16" s="41">
        <f t="shared" si="0"/>
        <v>0</v>
      </c>
      <c r="G16" s="41">
        <v>0</v>
      </c>
      <c r="H16" s="42">
        <f t="shared" si="1"/>
        <v>0</v>
      </c>
      <c r="I16" s="22"/>
    </row>
    <row r="17" spans="1:9" s="12" customFormat="1" x14ac:dyDescent="0.2">
      <c r="A17" s="44"/>
      <c r="B17" s="38" t="s">
        <v>9</v>
      </c>
      <c r="C17" s="38" t="e">
        <f>IF(B17=#REF!,#REF!," ")</f>
        <v>#REF!</v>
      </c>
      <c r="D17" s="39">
        <v>0</v>
      </c>
      <c r="E17" s="40">
        <v>1.6500000000000001E-2</v>
      </c>
      <c r="F17" s="41">
        <f t="shared" si="0"/>
        <v>0</v>
      </c>
      <c r="G17" s="41">
        <v>0</v>
      </c>
      <c r="H17" s="42">
        <f t="shared" si="1"/>
        <v>0</v>
      </c>
      <c r="I17" s="22"/>
    </row>
    <row r="18" spans="1:9" s="12" customFormat="1" x14ac:dyDescent="0.2">
      <c r="A18" s="37"/>
      <c r="B18" s="38" t="s">
        <v>27</v>
      </c>
      <c r="C18" s="38" t="e">
        <f>IF(B18=#REF!,#REF!," ")</f>
        <v>#REF!</v>
      </c>
      <c r="D18" s="39">
        <v>0</v>
      </c>
      <c r="E18" s="40">
        <v>2.1000000000000001E-2</v>
      </c>
      <c r="F18" s="41">
        <f t="shared" si="0"/>
        <v>0</v>
      </c>
      <c r="G18" s="41">
        <v>0</v>
      </c>
      <c r="H18" s="42">
        <f t="shared" si="1"/>
        <v>0</v>
      </c>
      <c r="I18" s="22"/>
    </row>
    <row r="19" spans="1:9" s="12" customFormat="1" x14ac:dyDescent="0.2">
      <c r="A19" s="37"/>
      <c r="B19" s="38" t="s">
        <v>23</v>
      </c>
      <c r="C19" s="38" t="e">
        <f>IF(B19=#REF!,#REF!," ")</f>
        <v>#REF!</v>
      </c>
      <c r="D19" s="39">
        <v>0</v>
      </c>
      <c r="E19" s="40">
        <v>1.9E-2</v>
      </c>
      <c r="F19" s="41">
        <f t="shared" si="0"/>
        <v>0</v>
      </c>
      <c r="G19" s="41">
        <v>0</v>
      </c>
      <c r="H19" s="42">
        <f t="shared" si="1"/>
        <v>0</v>
      </c>
      <c r="I19" s="22"/>
    </row>
    <row r="20" spans="1:9" s="12" customFormat="1" x14ac:dyDescent="0.2">
      <c r="A20" s="43" t="s">
        <v>35</v>
      </c>
      <c r="B20" s="38" t="s">
        <v>10</v>
      </c>
      <c r="C20" s="38" t="e">
        <f>IF(B20=#REF!,#REF!," ")</f>
        <v>#REF!</v>
      </c>
      <c r="D20" s="39">
        <v>0</v>
      </c>
      <c r="E20" s="40">
        <v>1.4999999999999999E-2</v>
      </c>
      <c r="F20" s="41">
        <f t="shared" si="0"/>
        <v>0</v>
      </c>
      <c r="G20" s="41">
        <v>0</v>
      </c>
      <c r="H20" s="42">
        <f t="shared" si="1"/>
        <v>0</v>
      </c>
      <c r="I20" s="22"/>
    </row>
    <row r="21" spans="1:9" s="12" customFormat="1" x14ac:dyDescent="0.2">
      <c r="A21" s="46"/>
      <c r="B21" s="38" t="s">
        <v>11</v>
      </c>
      <c r="C21" s="38" t="e">
        <f>IF(B21=#REF!,#REF!," ")</f>
        <v>#REF!</v>
      </c>
      <c r="D21" s="39">
        <v>0</v>
      </c>
      <c r="E21" s="40">
        <v>1.7500000000000002E-2</v>
      </c>
      <c r="F21" s="41">
        <f t="shared" si="0"/>
        <v>0</v>
      </c>
      <c r="G21" s="41">
        <v>0</v>
      </c>
      <c r="H21" s="42">
        <f t="shared" si="1"/>
        <v>0</v>
      </c>
      <c r="I21" s="22"/>
    </row>
    <row r="22" spans="1:9" s="12" customFormat="1" x14ac:dyDescent="0.2">
      <c r="A22" s="44"/>
      <c r="B22" s="38" t="s">
        <v>12</v>
      </c>
      <c r="C22" s="38" t="e">
        <f>IF(B22=#REF!,#REF!," ")</f>
        <v>#REF!</v>
      </c>
      <c r="D22" s="39">
        <v>0</v>
      </c>
      <c r="E22" s="40">
        <v>0.01</v>
      </c>
      <c r="F22" s="41">
        <f t="shared" si="0"/>
        <v>0</v>
      </c>
      <c r="G22" s="41">
        <v>0</v>
      </c>
      <c r="H22" s="42">
        <f t="shared" si="1"/>
        <v>0</v>
      </c>
      <c r="I22" s="22"/>
    </row>
    <row r="23" spans="1:9" s="12" customFormat="1" x14ac:dyDescent="0.2">
      <c r="A23" s="44"/>
      <c r="B23" s="38" t="s">
        <v>13</v>
      </c>
      <c r="C23" s="38" t="e">
        <f>IF(B23=#REF!,#REF!," ")</f>
        <v>#REF!</v>
      </c>
      <c r="D23" s="39">
        <v>0</v>
      </c>
      <c r="E23" s="40">
        <v>1.4999999999999999E-2</v>
      </c>
      <c r="F23" s="41">
        <f t="shared" si="0"/>
        <v>0</v>
      </c>
      <c r="G23" s="41">
        <v>0</v>
      </c>
      <c r="H23" s="42">
        <f t="shared" si="1"/>
        <v>0</v>
      </c>
      <c r="I23" s="22"/>
    </row>
    <row r="24" spans="1:9" s="12" customFormat="1" x14ac:dyDescent="0.2">
      <c r="A24" s="44"/>
      <c r="B24" s="38" t="s">
        <v>14</v>
      </c>
      <c r="C24" s="38" t="e">
        <f>IF(B24=#REF!,#REF!," ")</f>
        <v>#REF!</v>
      </c>
      <c r="D24" s="39">
        <v>0</v>
      </c>
      <c r="E24" s="40">
        <v>1.4999999999999999E-2</v>
      </c>
      <c r="F24" s="41">
        <f t="shared" si="0"/>
        <v>0</v>
      </c>
      <c r="G24" s="41">
        <v>0</v>
      </c>
      <c r="H24" s="42">
        <f t="shared" si="1"/>
        <v>0</v>
      </c>
      <c r="I24" s="22"/>
    </row>
    <row r="25" spans="1:9" s="12" customFormat="1" x14ac:dyDescent="0.2">
      <c r="A25" s="44"/>
      <c r="B25" s="38" t="s">
        <v>15</v>
      </c>
      <c r="C25" s="38" t="e">
        <f>IF(B25=#REF!,#REF!," ")</f>
        <v>#REF!</v>
      </c>
      <c r="D25" s="39">
        <v>0</v>
      </c>
      <c r="E25" s="40">
        <v>2.1499999999999998E-2</v>
      </c>
      <c r="F25" s="41">
        <f t="shared" si="0"/>
        <v>0</v>
      </c>
      <c r="G25" s="41">
        <v>0</v>
      </c>
      <c r="H25" s="42">
        <f t="shared" si="1"/>
        <v>0</v>
      </c>
      <c r="I25" s="22"/>
    </row>
    <row r="26" spans="1:9" s="12" customFormat="1" x14ac:dyDescent="0.2">
      <c r="A26" s="43" t="s">
        <v>35</v>
      </c>
      <c r="B26" s="38" t="s">
        <v>16</v>
      </c>
      <c r="C26" s="38" t="e">
        <f>IF(B26=#REF!,#REF!," ")</f>
        <v>#REF!</v>
      </c>
      <c r="D26" s="39">
        <v>0</v>
      </c>
      <c r="E26" s="40">
        <v>1.7999999999999999E-2</v>
      </c>
      <c r="F26" s="41">
        <f t="shared" si="0"/>
        <v>0</v>
      </c>
      <c r="G26" s="41">
        <v>0</v>
      </c>
      <c r="H26" s="42">
        <f t="shared" si="1"/>
        <v>0</v>
      </c>
      <c r="I26" s="22"/>
    </row>
    <row r="27" spans="1:9" s="12" customFormat="1" x14ac:dyDescent="0.2">
      <c r="A27" s="37"/>
      <c r="B27" s="38" t="s">
        <v>28</v>
      </c>
      <c r="C27" s="38" t="e">
        <f>IF(B27=#REF!,#REF!," ")</f>
        <v>#REF!</v>
      </c>
      <c r="D27" s="39">
        <v>0</v>
      </c>
      <c r="E27" s="40">
        <v>1.9E-2</v>
      </c>
      <c r="F27" s="41">
        <f t="shared" si="0"/>
        <v>0</v>
      </c>
      <c r="G27" s="41">
        <v>0</v>
      </c>
      <c r="H27" s="42">
        <f t="shared" si="1"/>
        <v>0</v>
      </c>
      <c r="I27" s="22"/>
    </row>
    <row r="28" spans="1:9" s="12" customFormat="1" x14ac:dyDescent="0.2">
      <c r="A28" s="44"/>
      <c r="B28" s="38" t="s">
        <v>17</v>
      </c>
      <c r="C28" s="38" t="e">
        <f>IF(B28=#REF!,#REF!," ")</f>
        <v>#REF!</v>
      </c>
      <c r="D28" s="39">
        <v>0</v>
      </c>
      <c r="E28" s="40">
        <v>2.1499999999999998E-2</v>
      </c>
      <c r="F28" s="41">
        <f t="shared" si="0"/>
        <v>0</v>
      </c>
      <c r="G28" s="41">
        <v>0</v>
      </c>
      <c r="H28" s="42">
        <f t="shared" si="1"/>
        <v>0</v>
      </c>
      <c r="I28" s="22"/>
    </row>
    <row r="29" spans="1:9" s="12" customFormat="1" x14ac:dyDescent="0.2">
      <c r="A29" s="37"/>
      <c r="B29" s="38" t="s">
        <v>29</v>
      </c>
      <c r="C29" s="38" t="e">
        <f>IF(B29=#REF!,#REF!," ")</f>
        <v>#REF!</v>
      </c>
      <c r="D29" s="39">
        <v>0</v>
      </c>
      <c r="E29" s="40">
        <v>3.5000000000000003E-2</v>
      </c>
      <c r="F29" s="41">
        <f t="shared" si="0"/>
        <v>0</v>
      </c>
      <c r="G29" s="41">
        <v>0</v>
      </c>
      <c r="H29" s="42">
        <f t="shared" si="1"/>
        <v>0</v>
      </c>
      <c r="I29" s="45"/>
    </row>
    <row r="30" spans="1:9" s="12" customFormat="1" x14ac:dyDescent="0.2">
      <c r="A30" s="43" t="s">
        <v>35</v>
      </c>
      <c r="B30" s="38" t="s">
        <v>18</v>
      </c>
      <c r="C30" s="38" t="e">
        <f>IF(B30=#REF!,#REF!," ")</f>
        <v>#REF!</v>
      </c>
      <c r="D30" s="39">
        <v>0</v>
      </c>
      <c r="E30" s="40">
        <v>1.6E-2</v>
      </c>
      <c r="F30" s="41">
        <f t="shared" si="0"/>
        <v>0</v>
      </c>
      <c r="G30" s="41">
        <v>0</v>
      </c>
      <c r="H30" s="42">
        <f t="shared" si="1"/>
        <v>0</v>
      </c>
      <c r="I30" s="22"/>
    </row>
    <row r="31" spans="1:9" s="12" customFormat="1" ht="13.5" thickBot="1" x14ac:dyDescent="0.25">
      <c r="A31" s="47"/>
      <c r="B31" s="48" t="s">
        <v>19</v>
      </c>
      <c r="C31" s="48" t="e">
        <f>IF(B31=#REF!,#REF!," ")</f>
        <v>#REF!</v>
      </c>
      <c r="D31" s="49">
        <v>0</v>
      </c>
      <c r="E31" s="50">
        <v>1.15E-2</v>
      </c>
      <c r="F31" s="51">
        <f t="shared" si="0"/>
        <v>0</v>
      </c>
      <c r="G31" s="51">
        <v>0</v>
      </c>
      <c r="H31" s="52">
        <f t="shared" si="1"/>
        <v>0</v>
      </c>
      <c r="I31" s="22"/>
    </row>
    <row r="32" spans="1:9" s="59" customFormat="1" ht="15.75" thickBot="1" x14ac:dyDescent="0.25">
      <c r="A32" s="53" t="s">
        <v>36</v>
      </c>
      <c r="B32" s="54"/>
      <c r="C32" s="54"/>
      <c r="D32" s="55">
        <f>SUM(D6:D31)</f>
        <v>0</v>
      </c>
      <c r="E32" s="56"/>
      <c r="F32" s="57">
        <f>SUM(F6:F31)</f>
        <v>0</v>
      </c>
      <c r="G32" s="57">
        <f>SUM(G6:G31)</f>
        <v>0</v>
      </c>
      <c r="H32" s="58">
        <f>SUM(H6:H31)</f>
        <v>0</v>
      </c>
      <c r="I32" s="12" t="s">
        <v>37</v>
      </c>
    </row>
    <row r="34" spans="1:10" s="22" customFormat="1" ht="11.25" x14ac:dyDescent="0.2">
      <c r="A34" s="22" t="s">
        <v>41</v>
      </c>
      <c r="E34" s="60"/>
    </row>
    <row r="35" spans="1:10" s="22" customFormat="1" ht="11.25" x14ac:dyDescent="0.2">
      <c r="A35" s="45"/>
      <c r="B35" s="45"/>
      <c r="C35" s="45"/>
      <c r="D35" s="61"/>
      <c r="E35" s="60"/>
    </row>
    <row r="36" spans="1:10" s="22" customFormat="1" ht="11.25" x14ac:dyDescent="0.2">
      <c r="A36" s="45"/>
      <c r="B36" s="45"/>
      <c r="C36" s="45"/>
      <c r="E36" s="62" t="s">
        <v>38</v>
      </c>
      <c r="F36" s="63">
        <f>SUM(F6,F10,F21,F31)</f>
        <v>0</v>
      </c>
      <c r="G36" s="63">
        <f>SUM(G6,G10,G21,G31)</f>
        <v>0</v>
      </c>
      <c r="H36" s="63">
        <f>SUM(H6,H10,H21,H31)</f>
        <v>0</v>
      </c>
      <c r="J36" s="64"/>
    </row>
    <row r="37" spans="1:10" s="22" customFormat="1" ht="11.25" x14ac:dyDescent="0.2">
      <c r="A37" s="65"/>
      <c r="B37" s="45"/>
      <c r="C37" s="45"/>
      <c r="D37" s="61"/>
      <c r="E37" s="60"/>
    </row>
    <row r="38" spans="1:10" s="22" customFormat="1" ht="11.25" x14ac:dyDescent="0.2">
      <c r="A38" s="65"/>
      <c r="B38" s="45"/>
      <c r="C38" s="45"/>
      <c r="D38" s="61"/>
      <c r="E38" s="60"/>
    </row>
    <row r="39" spans="1:10" s="22" customFormat="1" ht="11.25" x14ac:dyDescent="0.2">
      <c r="A39" s="65"/>
      <c r="B39" s="45"/>
      <c r="C39" s="45"/>
      <c r="D39" s="61"/>
      <c r="E39" s="60"/>
    </row>
    <row r="40" spans="1:10" s="22" customFormat="1" ht="11.25" x14ac:dyDescent="0.2">
      <c r="A40" s="65"/>
      <c r="B40" s="45"/>
      <c r="C40" s="45"/>
      <c r="D40" s="61"/>
      <c r="E40" s="60"/>
    </row>
    <row r="41" spans="1:10" s="22" customFormat="1" ht="6.75" customHeight="1" x14ac:dyDescent="0.2">
      <c r="E41" s="60"/>
    </row>
    <row r="42" spans="1:10" s="22" customFormat="1" ht="11.25" x14ac:dyDescent="0.2">
      <c r="E42" s="60"/>
    </row>
  </sheetData>
  <pageMargins left="0.19685039370078741" right="0.19685039370078741" top="0.19685039370078741" bottom="0.19685039370078741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Vergleich FAK-Beiträge</vt:lpstr>
      <vt:lpstr>Vergleich Beiträge - KIZU</vt:lpstr>
    </vt:vector>
  </TitlesOfParts>
  <Company>AHV Transit u. Grosshandel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Ernst Ziegler</dc:creator>
  <cp:lastModifiedBy>Stornaiuolo Vanessa</cp:lastModifiedBy>
  <cp:lastPrinted>2020-05-14T06:07:09Z</cp:lastPrinted>
  <dcterms:created xsi:type="dcterms:W3CDTF">2003-09-24T06:19:20Z</dcterms:created>
  <dcterms:modified xsi:type="dcterms:W3CDTF">2020-05-14T06:19:33Z</dcterms:modified>
</cp:coreProperties>
</file>